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ariat\Desktop\Otvory a dvere\"/>
    </mc:Choice>
  </mc:AlternateContent>
  <xr:revisionPtr revIDLastSave="0" documentId="13_ncr:1_{14070DDA-DE75-43C7-9BBC-A2229ED039C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s="1"/>
  <c r="G21" i="1"/>
  <c r="G20" i="1"/>
  <c r="E22" i="1" l="1"/>
  <c r="G22" i="1" s="1"/>
  <c r="G51" i="1" l="1"/>
  <c r="E45" i="1" l="1"/>
  <c r="G45" i="1" s="1"/>
  <c r="G49" i="1"/>
  <c r="G46" i="1"/>
  <c r="G40" i="1" l="1"/>
  <c r="G41" i="1"/>
  <c r="G42" i="1"/>
  <c r="G43" i="1"/>
  <c r="G38" i="1"/>
  <c r="G39" i="1"/>
  <c r="G33" i="1"/>
  <c r="G32" i="1"/>
  <c r="E36" i="1"/>
  <c r="G50" i="1"/>
  <c r="G48" i="1" s="1"/>
  <c r="G44" i="1"/>
  <c r="G18" i="1"/>
  <c r="G12" i="1" l="1"/>
  <c r="G17" i="1"/>
  <c r="G30" i="1"/>
  <c r="G29" i="1"/>
  <c r="G27" i="1"/>
  <c r="G36" i="1" l="1"/>
  <c r="G37" i="1"/>
  <c r="G31" i="1"/>
  <c r="G28" i="1"/>
  <c r="G26" i="1"/>
  <c r="G10" i="1"/>
  <c r="G11" i="1"/>
  <c r="G19" i="1"/>
  <c r="G35" i="1" l="1"/>
  <c r="G25" i="1"/>
  <c r="G9" i="1"/>
  <c r="G16" i="1"/>
  <c r="G15" i="1"/>
  <c r="G14" i="1" l="1"/>
  <c r="G53" i="1" s="1"/>
  <c r="G54" i="1" s="1"/>
  <c r="G55" i="1" s="1"/>
</calcChain>
</file>

<file path=xl/sharedStrings.xml><?xml version="1.0" encoding="utf-8"?>
<sst xmlns="http://schemas.openxmlformats.org/spreadsheetml/2006/main" count="131" uniqueCount="104">
  <si>
    <t>Cena bez DPH</t>
  </si>
  <si>
    <t>Cena celkem s DPH</t>
  </si>
  <si>
    <t>měrná jednotka</t>
  </si>
  <si>
    <t>množství</t>
  </si>
  <si>
    <t>cena celkem</t>
  </si>
  <si>
    <t>1.</t>
  </si>
  <si>
    <t>ks</t>
  </si>
  <si>
    <t>hrubý úklid chodeb</t>
  </si>
  <si>
    <t>soubor</t>
  </si>
  <si>
    <t>2.</t>
  </si>
  <si>
    <r>
      <t>m</t>
    </r>
    <r>
      <rPr>
        <vertAlign val="superscript"/>
        <sz val="8"/>
        <rFont val="Arial CE"/>
        <family val="2"/>
        <charset val="238"/>
      </rPr>
      <t>2</t>
    </r>
  </si>
  <si>
    <t>zvětšení otvorů dveří suchým řezáním z 80 na 110 cm, betonu tl. 15 cm</t>
  </si>
  <si>
    <t>zvětšení otvorů dveří suchým řezáním z 80 na 90 cm, betonu tl. 15 cm</t>
  </si>
  <si>
    <t>4.</t>
  </si>
  <si>
    <t>kg</t>
  </si>
  <si>
    <t>montáž ocelových rámu  (přes 100 do 250kg)</t>
  </si>
  <si>
    <t xml:space="preserve">jednotková cena </t>
  </si>
  <si>
    <t>vysazení dveří, vybourání stávajících zárubní</t>
  </si>
  <si>
    <t>kpl</t>
  </si>
  <si>
    <t xml:space="preserve">kpl. </t>
  </si>
  <si>
    <t>protipožární desky SDK 12,5</t>
  </si>
  <si>
    <t>spojovací materiál (kotvy HILTI) (stěny a podlaha)</t>
  </si>
  <si>
    <t>3.</t>
  </si>
  <si>
    <t>opravy podlah vč. povlakové krytiny třídy reakce na oheň A1fl až Cfl</t>
  </si>
  <si>
    <t>demontáž okolních el. vypínačů, madel  a nouzových únikových svítidel (nutnost ponechání v provozu EPS)</t>
  </si>
  <si>
    <t xml:space="preserve">dveře vnitřní 1100/1970mm, vč.zárubně s požární odolnosti EI30DP3, C3, Sm                    samozavírač + kouřotěsné </t>
  </si>
  <si>
    <t>dveře vnitřní 1100/1970mm,  vč.zárubně bez PO, C3, Sm, Pk                  samozavírač + kouřotěsné + panikové kování</t>
  </si>
  <si>
    <t>dveře vnitřní 900/1970mm,  vč.zárubně, s požární odolnosti EI30DP3, C3, Sm                    samozavírač + kouřotěsné + panikové kování</t>
  </si>
  <si>
    <t>dveře vnitřní jednokřídlové 800/190mm,  vč.zárubněí bez PO, C3, Sm, Pk     samozavírač + kouřotěsné + panikové kování</t>
  </si>
  <si>
    <t xml:space="preserve">opravy omítek </t>
  </si>
  <si>
    <t>zpětná montáž okolních el. vypínačů, madel a nouzových únikových svítidel (EPS)</t>
  </si>
  <si>
    <t>provedení výmalby, včetně dodávky materiálu</t>
  </si>
  <si>
    <t xml:space="preserve">odvoz odpadu na skládku </t>
  </si>
  <si>
    <t>příplatek za práci při provozu zařízení</t>
  </si>
  <si>
    <t>"protiprašné" zábrany (PE fólie + pomocná k-ce, včetně provizorních dveří, pro nepřerušený provoz zařízení během prací), zřízení + demontáž a likvidace</t>
  </si>
  <si>
    <t xml:space="preserve">Stavba:    
</t>
  </si>
  <si>
    <t xml:space="preserve">Stavební úpravy Domova Vesna – 
Rozšíření otvorů pro osazení nových dveří </t>
  </si>
  <si>
    <t>Investor:</t>
  </si>
  <si>
    <t xml:space="preserve">Domov Vesna, příspěvková organizace
Kpt. Jaroše 999
735 14, Orlová - Lutyně
</t>
  </si>
  <si>
    <t>Generální projektant:</t>
  </si>
  <si>
    <t xml:space="preserve">AWT REKULTIVACE a.s.
Rychvaldská 2012, 735 41 Petřvald
</t>
  </si>
  <si>
    <t>Dodavatel:</t>
  </si>
  <si>
    <t>Zpracovala: Ing. Gaurová</t>
  </si>
  <si>
    <t xml:space="preserve">Zpracoval: </t>
  </si>
  <si>
    <t>Datum:</t>
  </si>
  <si>
    <t>Přípravné práce</t>
  </si>
  <si>
    <t>Stavební práce</t>
  </si>
  <si>
    <t>Dodávka dveří</t>
  </si>
  <si>
    <t>DPH</t>
  </si>
  <si>
    <t>%</t>
  </si>
  <si>
    <t>5.</t>
  </si>
  <si>
    <t>VRN</t>
  </si>
  <si>
    <t>zařízení staveniště</t>
  </si>
  <si>
    <t>"protiprašné" zábrany - demontáž a likvidace</t>
  </si>
  <si>
    <t xml:space="preserve">odbourání části podlahy pro osazení zárubně </t>
  </si>
  <si>
    <t>odbourání části podlahy pro osazení zárubně a pro kotvení stojek OK konstrukce</t>
  </si>
  <si>
    <t>kpl.</t>
  </si>
  <si>
    <t>Dokončovací práce</t>
  </si>
  <si>
    <t>montáž dveří (zárubně +křídlo) jednokřídlových vč. kotvení</t>
  </si>
  <si>
    <t>specifikace kování: klika-klika, vložky zámku, klíče, aretace - dle specifikace požadavku investora</t>
  </si>
  <si>
    <t>součinnost při kolaudaci, cerfitikáty, provozní zkoušky EPS, elektro apod.</t>
  </si>
  <si>
    <t>1.1</t>
  </si>
  <si>
    <t>1.2</t>
  </si>
  <si>
    <t>2.2</t>
  </si>
  <si>
    <t>2.3</t>
  </si>
  <si>
    <t>2.4</t>
  </si>
  <si>
    <t>2.5</t>
  </si>
  <si>
    <t>2.6</t>
  </si>
  <si>
    <t>2.7</t>
  </si>
  <si>
    <t>2.8</t>
  </si>
  <si>
    <t>2.9</t>
  </si>
  <si>
    <t>2.1</t>
  </si>
  <si>
    <t>3.1</t>
  </si>
  <si>
    <t>3.2</t>
  </si>
  <si>
    <t>3.3</t>
  </si>
  <si>
    <t>3.4</t>
  </si>
  <si>
    <t>3.5</t>
  </si>
  <si>
    <t>3.6</t>
  </si>
  <si>
    <t>3.7</t>
  </si>
  <si>
    <t>3.8</t>
  </si>
  <si>
    <t>1.3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</si>
  <si>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</si>
  <si>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</si>
  <si>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</si>
  <si>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</si>
  <si>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</si>
  <si>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</si>
  <si>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</si>
  <si>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</si>
  <si>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</si>
  <si>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</si>
  <si>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</si>
  <si>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5.1</t>
  </si>
  <si>
    <t>5.2</t>
  </si>
  <si>
    <t>Datum: 28.7.2023</t>
  </si>
  <si>
    <t>5.3</t>
  </si>
  <si>
    <t>likvidace odpadu na skládce (sklo,lino, pův. dveře, beton,…), vyzisk z ocelových prvky  zhotovitel zahrne do ceny</t>
  </si>
  <si>
    <t>materiál -ocel (uvažován materiál tl.6,3mm), EN 10210-1, S 235 vč. 10% prořez, svary, vč. provedení pozink. V přídaně požadavku Zhotovitele na jiné profily zohlední věškeré dopady v nabídkové ceně.</t>
  </si>
  <si>
    <t>montáž protipožárního obkladu na OK kce ve tvaru U s protipož.SDK deskami 2x 12,5mm, včetně dodávky rychlošroubů, uhelníků na ochranu rohu, pásky pro sdk, tmelení, stěrky</t>
  </si>
  <si>
    <t>dveře vnitřní jednokřídlové 900/190mm,  vč.zárubně bez PO, C3, Sm, Pk     samozavírač + kouřotěsné + panikové kování+sklo z 1/3 výplně</t>
  </si>
  <si>
    <t>svislá doprava dveří + zárubní  (výtah - v domluveném čase)</t>
  </si>
  <si>
    <t>svislá doprava materiálu (výtah - v domluveném čase)</t>
  </si>
  <si>
    <t>svislá doprava suti  (výtah - v domluveném čase)</t>
  </si>
  <si>
    <t>dílenská dokumentace, Dokumentace skutečného provedení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</si>
</sst>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b/>
      <sz val="8"/>
      <name val="Arial CE"/>
      <charset val="238"/>
    </font>
    <font>
      <b/>
      <sz val="10"/>
      <color theme="1"/>
      <name val="Arial ce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 "/>
      <charset val="238"/>
    </font>
    <font>
      <b/>
      <u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vertAlign val="superscript"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color theme="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3" fillId="0" borderId="0" xfId="0" applyNumberFormat="1" applyFont="1" applyAlignment="1">
      <alignment vertical="top"/>
    </xf>
    <xf numFmtId="0" fontId="7" fillId="0" borderId="0" xfId="0" applyFont="1"/>
    <xf numFmtId="0" fontId="0" fillId="2" borderId="1" xfId="0" applyFill="1" applyBorder="1"/>
    <xf numFmtId="0" fontId="8" fillId="2" borderId="1" xfId="0" applyFont="1" applyFill="1" applyBorder="1"/>
    <xf numFmtId="0" fontId="1" fillId="2" borderId="1" xfId="0" applyFont="1" applyFill="1" applyBorder="1"/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shrinkToFit="1"/>
    </xf>
    <xf numFmtId="0" fontId="5" fillId="2" borderId="1" xfId="0" applyFont="1" applyFill="1" applyBorder="1" applyAlignment="1">
      <alignment horizontal="center" vertical="top" shrinkToFit="1"/>
    </xf>
    <xf numFmtId="0" fontId="0" fillId="0" borderId="0" xfId="0" applyAlignment="1">
      <alignment horizontal="right"/>
    </xf>
    <xf numFmtId="0" fontId="10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top" shrinkToFit="1"/>
    </xf>
    <xf numFmtId="4" fontId="5" fillId="2" borderId="1" xfId="0" applyNumberFormat="1" applyFont="1" applyFill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 shrinkToFit="1"/>
    </xf>
    <xf numFmtId="0" fontId="12" fillId="0" borderId="1" xfId="0" applyFont="1" applyBorder="1" applyAlignment="1">
      <alignment horizontal="center" vertical="top" shrinkToFit="1"/>
    </xf>
    <xf numFmtId="49" fontId="1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shrinkToFit="1"/>
    </xf>
    <xf numFmtId="2" fontId="1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center" vertical="top" shrinkToFit="1"/>
    </xf>
    <xf numFmtId="0" fontId="9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1" fillId="3" borderId="0" xfId="0" applyFont="1" applyFill="1" applyAlignment="1">
      <alignment wrapText="1"/>
    </xf>
    <xf numFmtId="0" fontId="7" fillId="3" borderId="0" xfId="0" applyFont="1" applyFill="1"/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49" fontId="1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 shrinkToFit="1"/>
    </xf>
    <xf numFmtId="2" fontId="2" fillId="0" borderId="0" xfId="0" applyNumberFormat="1" applyFont="1" applyAlignment="1">
      <alignment horizontal="center" vertical="top" shrinkToFit="1"/>
    </xf>
    <xf numFmtId="4" fontId="2" fillId="0" borderId="0" xfId="0" applyNumberFormat="1" applyFont="1" applyAlignment="1">
      <alignment horizontal="center" vertical="top" shrinkToFit="1"/>
    </xf>
    <xf numFmtId="164" fontId="2" fillId="0" borderId="0" xfId="0" applyNumberFormat="1" applyFont="1" applyAlignment="1">
      <alignment horizontal="center" vertical="top" shrinkToFit="1"/>
    </xf>
    <xf numFmtId="4" fontId="2" fillId="3" borderId="1" xfId="0" applyNumberFormat="1" applyFont="1" applyFill="1" applyBorder="1" applyAlignment="1">
      <alignment horizontal="center" vertical="center" shrinkToFit="1"/>
    </xf>
    <xf numFmtId="4" fontId="2" fillId="3" borderId="1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5"/>
  <sheetViews>
    <sheetView tabSelected="1" zoomScale="85" zoomScaleNormal="85" workbookViewId="0">
      <selection activeCell="A6" sqref="A6:XFD6"/>
    </sheetView>
  </sheetViews>
  <sheetFormatPr defaultRowHeight="15"/>
  <cols>
    <col min="2" max="2" width="10.42578125" customWidth="1"/>
    <col min="3" max="3" width="53.7109375" customWidth="1"/>
    <col min="4" max="4" width="19.28515625" customWidth="1"/>
    <col min="5" max="5" width="15.28515625" customWidth="1"/>
    <col min="6" max="6" width="15.140625" customWidth="1"/>
    <col min="7" max="7" width="23" customWidth="1"/>
    <col min="11" max="11" width="13" customWidth="1"/>
    <col min="13" max="13" width="10.28515625" customWidth="1"/>
    <col min="16" max="16" width="16.85546875" customWidth="1"/>
    <col min="17" max="17" width="36.7109375" customWidth="1"/>
  </cols>
  <sheetData>
    <row r="1" spans="2:8" ht="30">
      <c r="B1" s="23" t="s">
        <v>35</v>
      </c>
      <c r="C1" s="23" t="s">
        <v>36</v>
      </c>
    </row>
    <row r="2" spans="2:8" ht="60">
      <c r="B2" s="23" t="s">
        <v>37</v>
      </c>
      <c r="C2" s="23" t="s">
        <v>38</v>
      </c>
      <c r="D2" s="22"/>
    </row>
    <row r="3" spans="2:8" ht="45">
      <c r="B3" s="23" t="s">
        <v>39</v>
      </c>
      <c r="C3" s="23" t="s">
        <v>40</v>
      </c>
      <c r="F3" s="23" t="s">
        <v>42</v>
      </c>
      <c r="G3" s="23" t="s">
        <v>94</v>
      </c>
      <c r="H3" s="23"/>
    </row>
    <row r="4" spans="2:8">
      <c r="B4" s="23"/>
      <c r="C4" s="10"/>
      <c r="F4" s="24"/>
    </row>
    <row r="5" spans="2:8" ht="30">
      <c r="B5" s="23" t="s">
        <v>41</v>
      </c>
      <c r="C5" s="25"/>
      <c r="F5" s="25" t="s">
        <v>43</v>
      </c>
      <c r="G5" s="25" t="s">
        <v>44</v>
      </c>
    </row>
    <row r="6" spans="2:8">
      <c r="C6" s="10"/>
      <c r="F6" s="10"/>
    </row>
    <row r="7" spans="2:8">
      <c r="C7" s="10"/>
      <c r="F7" s="10"/>
      <c r="G7" s="10"/>
    </row>
    <row r="8" spans="2:8" ht="28.5">
      <c r="B8" s="11"/>
      <c r="C8" s="11"/>
      <c r="D8" s="12" t="s">
        <v>2</v>
      </c>
      <c r="E8" s="12" t="s">
        <v>3</v>
      </c>
      <c r="F8" s="12" t="s">
        <v>16</v>
      </c>
      <c r="G8" s="12" t="s">
        <v>4</v>
      </c>
    </row>
    <row r="9" spans="2:8" ht="18.75" customHeight="1">
      <c r="B9" s="3" t="s">
        <v>5</v>
      </c>
      <c r="C9" s="4" t="s">
        <v>45</v>
      </c>
      <c r="D9" s="5"/>
      <c r="E9" s="5"/>
      <c r="F9" s="5"/>
      <c r="G9" s="15">
        <f>SUM(G10:G13)</f>
        <v>0</v>
      </c>
    </row>
    <row r="10" spans="2:8" ht="33.75">
      <c r="B10" s="30" t="s">
        <v>61</v>
      </c>
      <c r="C10" s="18" t="s">
        <v>34</v>
      </c>
      <c r="D10" s="28" t="s">
        <v>10</v>
      </c>
      <c r="E10" s="27">
        <v>367</v>
      </c>
      <c r="F10" s="37"/>
      <c r="G10" s="29">
        <f t="shared" ref="G10:G12" si="0">E10*F10</f>
        <v>0</v>
      </c>
    </row>
    <row r="11" spans="2:8">
      <c r="B11" s="30" t="s">
        <v>62</v>
      </c>
      <c r="C11" s="7" t="s">
        <v>17</v>
      </c>
      <c r="D11" s="8" t="s">
        <v>6</v>
      </c>
      <c r="E11" s="19">
        <v>34</v>
      </c>
      <c r="F11" s="38"/>
      <c r="G11" s="16">
        <f t="shared" si="0"/>
        <v>0</v>
      </c>
    </row>
    <row r="12" spans="2:8" ht="22.5">
      <c r="B12" s="30" t="s">
        <v>80</v>
      </c>
      <c r="C12" s="18" t="s">
        <v>24</v>
      </c>
      <c r="D12" s="8" t="s">
        <v>18</v>
      </c>
      <c r="E12" s="19">
        <v>1</v>
      </c>
      <c r="F12" s="38"/>
      <c r="G12" s="16">
        <f t="shared" si="0"/>
        <v>0</v>
      </c>
    </row>
    <row r="13" spans="2:8">
      <c r="B13" s="6"/>
      <c r="C13" s="7"/>
      <c r="D13" s="8"/>
      <c r="E13" s="19"/>
      <c r="F13" s="13"/>
      <c r="G13" s="16"/>
    </row>
    <row r="14" spans="2:8" ht="18.75" customHeight="1">
      <c r="B14" s="3" t="s">
        <v>9</v>
      </c>
      <c r="C14" s="4" t="s">
        <v>46</v>
      </c>
      <c r="D14" s="5"/>
      <c r="E14" s="20"/>
      <c r="F14" s="5"/>
      <c r="G14" s="15">
        <f>SUM(G15:G23)</f>
        <v>0</v>
      </c>
    </row>
    <row r="15" spans="2:8">
      <c r="B15" s="30" t="s">
        <v>71</v>
      </c>
      <c r="C15" s="18" t="s">
        <v>11</v>
      </c>
      <c r="D15" s="8" t="s">
        <v>6</v>
      </c>
      <c r="E15" s="19">
        <v>20</v>
      </c>
      <c r="F15" s="38"/>
      <c r="G15" s="16">
        <f>E15*F15</f>
        <v>0</v>
      </c>
    </row>
    <row r="16" spans="2:8">
      <c r="B16" s="30" t="s">
        <v>63</v>
      </c>
      <c r="C16" s="18" t="s">
        <v>12</v>
      </c>
      <c r="D16" s="8" t="s">
        <v>6</v>
      </c>
      <c r="E16" s="19">
        <v>12</v>
      </c>
      <c r="F16" s="38"/>
      <c r="G16" s="16">
        <f t="shared" ref="G16:G19" si="1">E16*F16</f>
        <v>0</v>
      </c>
    </row>
    <row r="17" spans="2:7" ht="22.5">
      <c r="B17" s="30" t="s">
        <v>64</v>
      </c>
      <c r="C17" s="18" t="s">
        <v>55</v>
      </c>
      <c r="D17" s="17" t="s">
        <v>10</v>
      </c>
      <c r="E17" s="19">
        <v>32</v>
      </c>
      <c r="F17" s="38"/>
      <c r="G17" s="16">
        <f t="shared" si="1"/>
        <v>0</v>
      </c>
    </row>
    <row r="18" spans="2:7">
      <c r="B18" s="30" t="s">
        <v>65</v>
      </c>
      <c r="C18" s="7" t="s">
        <v>54</v>
      </c>
      <c r="D18" s="17" t="s">
        <v>10</v>
      </c>
      <c r="E18" s="19">
        <v>2</v>
      </c>
      <c r="F18" s="38"/>
      <c r="G18" s="16">
        <f t="shared" ref="G18" si="2">E18*F18</f>
        <v>0</v>
      </c>
    </row>
    <row r="19" spans="2:7" ht="36" customHeight="1">
      <c r="B19" s="30" t="s">
        <v>66</v>
      </c>
      <c r="C19" s="18" t="s">
        <v>97</v>
      </c>
      <c r="D19" s="8" t="s">
        <v>14</v>
      </c>
      <c r="E19" s="19">
        <v>3590</v>
      </c>
      <c r="F19" s="38"/>
      <c r="G19" s="16">
        <f t="shared" si="1"/>
        <v>0</v>
      </c>
    </row>
    <row r="20" spans="2:7">
      <c r="B20" s="30" t="s">
        <v>67</v>
      </c>
      <c r="C20" s="18" t="s">
        <v>15</v>
      </c>
      <c r="D20" s="17" t="s">
        <v>14</v>
      </c>
      <c r="E20" s="19">
        <v>3590</v>
      </c>
      <c r="F20" s="38"/>
      <c r="G20" s="16">
        <f t="shared" ref="G20:G23" si="3">E20*F20</f>
        <v>0</v>
      </c>
    </row>
    <row r="21" spans="2:7">
      <c r="B21" s="30" t="s">
        <v>68</v>
      </c>
      <c r="C21" s="18" t="s">
        <v>21</v>
      </c>
      <c r="D21" s="8" t="s">
        <v>6</v>
      </c>
      <c r="E21" s="19">
        <v>320</v>
      </c>
      <c r="F21" s="38"/>
      <c r="G21" s="16">
        <f t="shared" si="3"/>
        <v>0</v>
      </c>
    </row>
    <row r="22" spans="2:7">
      <c r="B22" s="30" t="s">
        <v>69</v>
      </c>
      <c r="C22" s="18" t="s">
        <v>20</v>
      </c>
      <c r="D22" s="17" t="s">
        <v>10</v>
      </c>
      <c r="E22" s="19">
        <f>2*E23</f>
        <v>142.4</v>
      </c>
      <c r="F22" s="38"/>
      <c r="G22" s="16">
        <f t="shared" si="3"/>
        <v>0</v>
      </c>
    </row>
    <row r="23" spans="2:7" ht="33.75">
      <c r="B23" s="30" t="s">
        <v>70</v>
      </c>
      <c r="C23" s="18" t="s">
        <v>98</v>
      </c>
      <c r="D23" s="17" t="s">
        <v>10</v>
      </c>
      <c r="E23" s="19">
        <f>ROUND((0.125+0.125+0.15)*(2.065+2.065+1.43)*32,1)</f>
        <v>71.2</v>
      </c>
      <c r="F23" s="38"/>
      <c r="G23" s="16">
        <f t="shared" si="3"/>
        <v>0</v>
      </c>
    </row>
    <row r="24" spans="2:7">
      <c r="B24" s="6"/>
      <c r="C24" s="7"/>
      <c r="D24" s="17"/>
      <c r="E24" s="19"/>
      <c r="F24" s="13"/>
      <c r="G24" s="16"/>
    </row>
    <row r="25" spans="2:7">
      <c r="B25" s="3" t="s">
        <v>22</v>
      </c>
      <c r="C25" s="4" t="s">
        <v>47</v>
      </c>
      <c r="D25" s="9"/>
      <c r="E25" s="21"/>
      <c r="F25" s="14"/>
      <c r="G25" s="15">
        <f>SUM(G26:G34)</f>
        <v>0</v>
      </c>
    </row>
    <row r="26" spans="2:7" ht="22.5">
      <c r="B26" s="18" t="s">
        <v>72</v>
      </c>
      <c r="C26" s="18" t="s">
        <v>25</v>
      </c>
      <c r="D26" s="17" t="s">
        <v>6</v>
      </c>
      <c r="E26" s="19">
        <v>10</v>
      </c>
      <c r="F26" s="38"/>
      <c r="G26" s="16">
        <f t="shared" ref="G26:G32" si="4">E26*F26</f>
        <v>0</v>
      </c>
    </row>
    <row r="27" spans="2:7" ht="22.5">
      <c r="B27" s="18" t="s">
        <v>73</v>
      </c>
      <c r="C27" s="18" t="s">
        <v>26</v>
      </c>
      <c r="D27" s="17" t="s">
        <v>6</v>
      </c>
      <c r="E27" s="19">
        <v>10</v>
      </c>
      <c r="F27" s="38"/>
      <c r="G27" s="16">
        <f t="shared" si="4"/>
        <v>0</v>
      </c>
    </row>
    <row r="28" spans="2:7" ht="22.5">
      <c r="B28" s="18" t="s">
        <v>74</v>
      </c>
      <c r="C28" s="18" t="s">
        <v>99</v>
      </c>
      <c r="D28" s="17" t="s">
        <v>6</v>
      </c>
      <c r="E28" s="19">
        <v>12</v>
      </c>
      <c r="F28" s="38"/>
      <c r="G28" s="16">
        <f t="shared" si="4"/>
        <v>0</v>
      </c>
    </row>
    <row r="29" spans="2:7" ht="22.5">
      <c r="B29" s="18" t="s">
        <v>75</v>
      </c>
      <c r="C29" s="18" t="s">
        <v>27</v>
      </c>
      <c r="D29" s="17" t="s">
        <v>6</v>
      </c>
      <c r="E29" s="19">
        <v>1</v>
      </c>
      <c r="F29" s="38"/>
      <c r="G29" s="16">
        <f t="shared" si="4"/>
        <v>0</v>
      </c>
    </row>
    <row r="30" spans="2:7" ht="22.5">
      <c r="B30" s="18" t="s">
        <v>76</v>
      </c>
      <c r="C30" s="18" t="s">
        <v>28</v>
      </c>
      <c r="D30" s="17" t="s">
        <v>6</v>
      </c>
      <c r="E30" s="19">
        <v>1</v>
      </c>
      <c r="F30" s="38"/>
      <c r="G30" s="16">
        <f t="shared" si="4"/>
        <v>0</v>
      </c>
    </row>
    <row r="31" spans="2:7">
      <c r="B31" s="18" t="s">
        <v>77</v>
      </c>
      <c r="C31" s="18" t="s">
        <v>58</v>
      </c>
      <c r="D31" s="17" t="s">
        <v>6</v>
      </c>
      <c r="E31" s="19">
        <v>34</v>
      </c>
      <c r="F31" s="38"/>
      <c r="G31" s="16">
        <f t="shared" si="4"/>
        <v>0</v>
      </c>
    </row>
    <row r="32" spans="2:7">
      <c r="B32" s="18" t="s">
        <v>78</v>
      </c>
      <c r="C32" s="18" t="s">
        <v>100</v>
      </c>
      <c r="D32" s="17" t="s">
        <v>6</v>
      </c>
      <c r="E32" s="19">
        <v>34</v>
      </c>
      <c r="F32" s="38"/>
      <c r="G32" s="16">
        <f t="shared" si="4"/>
        <v>0</v>
      </c>
    </row>
    <row r="33" spans="2:7" ht="22.5">
      <c r="B33" s="18" t="s">
        <v>79</v>
      </c>
      <c r="C33" s="18" t="s">
        <v>59</v>
      </c>
      <c r="D33" s="17" t="s">
        <v>6</v>
      </c>
      <c r="E33" s="19">
        <v>34</v>
      </c>
      <c r="F33" s="38"/>
      <c r="G33" s="16">
        <f t="shared" ref="G33" si="5">E33*F33</f>
        <v>0</v>
      </c>
    </row>
    <row r="34" spans="2:7">
      <c r="B34" s="6"/>
      <c r="C34" s="18"/>
      <c r="D34" s="17"/>
      <c r="E34" s="19"/>
      <c r="F34" s="13"/>
      <c r="G34" s="16"/>
    </row>
    <row r="35" spans="2:7">
      <c r="B35" s="3" t="s">
        <v>13</v>
      </c>
      <c r="C35" s="4" t="s">
        <v>57</v>
      </c>
      <c r="D35" s="9"/>
      <c r="E35" s="21"/>
      <c r="F35" s="14"/>
      <c r="G35" s="15">
        <f>SUM(G36:G47)</f>
        <v>0</v>
      </c>
    </row>
    <row r="36" spans="2:7">
      <c r="B36" s="30" t="s">
        <v>81</v>
      </c>
      <c r="C36" s="18" t="s">
        <v>29</v>
      </c>
      <c r="D36" s="17" t="s">
        <v>10</v>
      </c>
      <c r="E36" s="19">
        <f>14*2.2+20*2.3</f>
        <v>76.800000000000011</v>
      </c>
      <c r="F36" s="38"/>
      <c r="G36" s="16">
        <f t="shared" ref="G36:G38" si="6">E36*F36</f>
        <v>0</v>
      </c>
    </row>
    <row r="37" spans="2:7">
      <c r="B37" s="30" t="s">
        <v>82</v>
      </c>
      <c r="C37" s="18" t="s">
        <v>23</v>
      </c>
      <c r="D37" s="17" t="s">
        <v>10</v>
      </c>
      <c r="E37" s="19">
        <v>34</v>
      </c>
      <c r="F37" s="38"/>
      <c r="G37" s="16">
        <f t="shared" si="6"/>
        <v>0</v>
      </c>
    </row>
    <row r="38" spans="2:7">
      <c r="B38" s="30" t="s">
        <v>83</v>
      </c>
      <c r="C38" s="18" t="s">
        <v>31</v>
      </c>
      <c r="D38" s="17" t="s">
        <v>10</v>
      </c>
      <c r="E38" s="19">
        <v>510</v>
      </c>
      <c r="F38" s="38"/>
      <c r="G38" s="16">
        <f t="shared" si="6"/>
        <v>0</v>
      </c>
    </row>
    <row r="39" spans="2:7" ht="22.5">
      <c r="B39" s="30" t="s">
        <v>84</v>
      </c>
      <c r="C39" s="18" t="s">
        <v>30</v>
      </c>
      <c r="D39" s="8" t="s">
        <v>18</v>
      </c>
      <c r="E39" s="19">
        <v>1</v>
      </c>
      <c r="F39" s="38"/>
      <c r="G39" s="16">
        <f t="shared" ref="G39:G43" si="7">E39*F39</f>
        <v>0</v>
      </c>
    </row>
    <row r="40" spans="2:7">
      <c r="B40" s="30" t="s">
        <v>85</v>
      </c>
      <c r="C40" s="18" t="s">
        <v>101</v>
      </c>
      <c r="D40" s="17" t="s">
        <v>19</v>
      </c>
      <c r="E40" s="19">
        <v>1</v>
      </c>
      <c r="F40" s="38"/>
      <c r="G40" s="16">
        <f t="shared" si="7"/>
        <v>0</v>
      </c>
    </row>
    <row r="41" spans="2:7">
      <c r="B41" s="30" t="s">
        <v>86</v>
      </c>
      <c r="C41" s="18" t="s">
        <v>102</v>
      </c>
      <c r="D41" s="17" t="s">
        <v>19</v>
      </c>
      <c r="E41" s="19">
        <v>1</v>
      </c>
      <c r="F41" s="38"/>
      <c r="G41" s="16">
        <f t="shared" si="7"/>
        <v>0</v>
      </c>
    </row>
    <row r="42" spans="2:7">
      <c r="B42" s="30" t="s">
        <v>87</v>
      </c>
      <c r="C42" s="18" t="s">
        <v>32</v>
      </c>
      <c r="D42" s="17" t="s">
        <v>19</v>
      </c>
      <c r="E42" s="19">
        <v>1</v>
      </c>
      <c r="F42" s="38"/>
      <c r="G42" s="16">
        <f t="shared" si="7"/>
        <v>0</v>
      </c>
    </row>
    <row r="43" spans="2:7" ht="22.5">
      <c r="B43" s="30" t="s">
        <v>88</v>
      </c>
      <c r="C43" s="18" t="s">
        <v>96</v>
      </c>
      <c r="D43" s="17" t="s">
        <v>19</v>
      </c>
      <c r="E43" s="19">
        <v>1</v>
      </c>
      <c r="F43" s="38"/>
      <c r="G43" s="16">
        <f t="shared" si="7"/>
        <v>0</v>
      </c>
    </row>
    <row r="44" spans="2:7">
      <c r="B44" s="30" t="s">
        <v>89</v>
      </c>
      <c r="C44" s="18" t="s">
        <v>33</v>
      </c>
      <c r="D44" s="17" t="s">
        <v>19</v>
      </c>
      <c r="E44" s="19">
        <v>1</v>
      </c>
      <c r="F44" s="38"/>
      <c r="G44" s="16">
        <f t="shared" ref="G44:G51" si="8">E44*F44</f>
        <v>0</v>
      </c>
    </row>
    <row r="45" spans="2:7">
      <c r="B45" s="30" t="s">
        <v>90</v>
      </c>
      <c r="C45" s="18" t="s">
        <v>53</v>
      </c>
      <c r="D45" s="17" t="s">
        <v>10</v>
      </c>
      <c r="E45" s="19">
        <f>E10</f>
        <v>367</v>
      </c>
      <c r="F45" s="38"/>
      <c r="G45" s="16">
        <f t="shared" si="8"/>
        <v>0</v>
      </c>
    </row>
    <row r="46" spans="2:7">
      <c r="B46" s="30" t="s">
        <v>91</v>
      </c>
      <c r="C46" s="7" t="s">
        <v>7</v>
      </c>
      <c r="D46" s="8" t="s">
        <v>8</v>
      </c>
      <c r="E46" s="19">
        <v>1</v>
      </c>
      <c r="F46" s="38"/>
      <c r="G46" s="16">
        <f t="shared" ref="G46" si="9">E46*F46</f>
        <v>0</v>
      </c>
    </row>
    <row r="47" spans="2:7">
      <c r="B47" s="30"/>
      <c r="C47" s="7"/>
      <c r="D47" s="8"/>
      <c r="E47" s="19"/>
      <c r="F47" s="13"/>
      <c r="G47" s="16"/>
    </row>
    <row r="48" spans="2:7">
      <c r="B48" s="3" t="s">
        <v>50</v>
      </c>
      <c r="C48" s="4" t="s">
        <v>51</v>
      </c>
      <c r="D48" s="9"/>
      <c r="E48" s="21"/>
      <c r="F48" s="14"/>
      <c r="G48" s="15">
        <f>SUM(G49:G51)</f>
        <v>0</v>
      </c>
    </row>
    <row r="49" spans="2:7">
      <c r="B49" s="30" t="s">
        <v>92</v>
      </c>
      <c r="C49" s="18" t="s">
        <v>52</v>
      </c>
      <c r="D49" s="8" t="s">
        <v>8</v>
      </c>
      <c r="E49" s="19">
        <v>1</v>
      </c>
      <c r="F49" s="38"/>
      <c r="G49" s="16">
        <f t="shared" ref="G49" si="10">E49*F49</f>
        <v>0</v>
      </c>
    </row>
    <row r="50" spans="2:7">
      <c r="B50" s="30" t="s">
        <v>93</v>
      </c>
      <c r="C50" s="18" t="s">
        <v>60</v>
      </c>
      <c r="D50" s="8" t="s">
        <v>8</v>
      </c>
      <c r="E50" s="19">
        <v>1</v>
      </c>
      <c r="F50" s="38"/>
      <c r="G50" s="16">
        <f t="shared" si="8"/>
        <v>0</v>
      </c>
    </row>
    <row r="51" spans="2:7">
      <c r="B51" s="30" t="s">
        <v>95</v>
      </c>
      <c r="C51" s="18" t="s">
        <v>103</v>
      </c>
      <c r="D51" s="8" t="s">
        <v>56</v>
      </c>
      <c r="E51" s="19">
        <v>1</v>
      </c>
      <c r="F51" s="38"/>
      <c r="G51" s="16">
        <f t="shared" si="8"/>
        <v>0</v>
      </c>
    </row>
    <row r="52" spans="2:7">
      <c r="B52" s="31"/>
      <c r="C52" s="32"/>
      <c r="D52" s="33"/>
      <c r="E52" s="34"/>
      <c r="F52" s="35"/>
      <c r="G52" s="36"/>
    </row>
    <row r="53" spans="2:7">
      <c r="B53" s="39" t="s">
        <v>0</v>
      </c>
      <c r="C53" s="39"/>
      <c r="D53" s="2"/>
      <c r="E53" s="2"/>
      <c r="F53" s="2"/>
      <c r="G53" s="1">
        <f>G9+G14+G25+G35+G48</f>
        <v>0</v>
      </c>
    </row>
    <row r="54" spans="2:7">
      <c r="B54" s="40" t="s">
        <v>48</v>
      </c>
      <c r="C54" s="39"/>
      <c r="D54" s="26"/>
      <c r="E54" s="2" t="s">
        <v>49</v>
      </c>
      <c r="F54" s="2"/>
      <c r="G54" s="1">
        <f>(G53/100)*D54</f>
        <v>0</v>
      </c>
    </row>
    <row r="55" spans="2:7">
      <c r="B55" s="39" t="s">
        <v>1</v>
      </c>
      <c r="C55" s="39"/>
      <c r="D55" s="2"/>
      <c r="F55" s="2"/>
      <c r="G55" s="1">
        <f>G54+G53</f>
        <v>0</v>
      </c>
    </row>
  </sheetData>
  <mergeCells count="3">
    <mergeCell ref="B53:C53"/>
    <mergeCell ref="B54:C54"/>
    <mergeCell ref="B55:C55"/>
  </mergeCells>
  <pageMargins left="0.7" right="0.7" top="0.78740157499999996" bottom="0.78740157499999996" header="0.3" footer="0.3"/>
  <pageSetup paperSize="9" scale="89" fitToHeight="0" orientation="landscape" r:id="rId1"/>
  <ignoredErrors>
    <ignoredError sqref="G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Sajto</dc:creator>
  <cp:lastModifiedBy>Věra Chylková</cp:lastModifiedBy>
  <cp:lastPrinted>2023-09-21T07:20:54Z</cp:lastPrinted>
  <dcterms:created xsi:type="dcterms:W3CDTF">2020-05-25T07:39:27Z</dcterms:created>
  <dcterms:modified xsi:type="dcterms:W3CDTF">2023-09-21T07:21:41Z</dcterms:modified>
</cp:coreProperties>
</file>